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GRANDE ENTREPRISE" sheetId="1" r:id="rId1"/>
  </sheets>
  <calcPr calcId="145621"/>
</workbook>
</file>

<file path=xl/calcChain.xml><?xml version="1.0" encoding="utf-8"?>
<calcChain xmlns="http://schemas.openxmlformats.org/spreadsheetml/2006/main">
  <c r="M37" i="1" l="1"/>
  <c r="M34" i="1"/>
  <c r="M31" i="1"/>
  <c r="B31" i="1"/>
  <c r="E30" i="1"/>
  <c r="D30" i="1"/>
  <c r="C30" i="1"/>
  <c r="E29" i="1"/>
  <c r="E31" i="1" s="1"/>
  <c r="C29" i="1"/>
  <c r="D29" i="1" s="1"/>
  <c r="D31" i="1" s="1"/>
  <c r="I6" i="1" s="1"/>
  <c r="H6" i="1" s="1"/>
  <c r="M38" i="1" s="1"/>
  <c r="E23" i="1"/>
  <c r="I16" i="1" s="1"/>
  <c r="C23" i="1"/>
  <c r="I30" i="1" s="1"/>
  <c r="H30" i="1" s="1"/>
  <c r="M33" i="1" s="1"/>
  <c r="B23" i="1"/>
  <c r="E22" i="1"/>
  <c r="D22" i="1"/>
  <c r="C22" i="1"/>
  <c r="E21" i="1"/>
  <c r="D21" i="1"/>
  <c r="D23" i="1" s="1"/>
  <c r="C21" i="1"/>
  <c r="L15" i="1"/>
  <c r="I15" i="1"/>
  <c r="H15" i="1"/>
  <c r="B15" i="1"/>
  <c r="L14" i="1"/>
  <c r="H14" i="1"/>
  <c r="E14" i="1"/>
  <c r="C14" i="1"/>
  <c r="D14" i="1" s="1"/>
  <c r="L13" i="1"/>
  <c r="H13" i="1"/>
  <c r="E13" i="1"/>
  <c r="E15" i="1" s="1"/>
  <c r="C13" i="1"/>
  <c r="C15" i="1" s="1"/>
  <c r="I13" i="1" s="1"/>
  <c r="L6" i="1"/>
  <c r="L5" i="1"/>
  <c r="L4" i="1"/>
  <c r="I29" i="1" l="1"/>
  <c r="H29" i="1" s="1"/>
  <c r="M30" i="1" s="1"/>
  <c r="L21" i="1"/>
  <c r="I14" i="1"/>
  <c r="M35" i="1"/>
  <c r="H5" i="1"/>
  <c r="I5" i="1"/>
  <c r="L23" i="1"/>
  <c r="I18" i="1"/>
  <c r="L22" i="1"/>
  <c r="C31" i="1"/>
  <c r="D13" i="1"/>
  <c r="D15" i="1" s="1"/>
  <c r="I4" i="1" s="1"/>
  <c r="H4" i="1" s="1"/>
  <c r="M32" i="1" s="1"/>
  <c r="I17" i="1" l="1"/>
  <c r="H16" i="1" s="1"/>
  <c r="M39" i="1" s="1"/>
  <c r="I31" i="1"/>
  <c r="H31" i="1" s="1"/>
  <c r="M36" i="1" s="1"/>
</calcChain>
</file>

<file path=xl/sharedStrings.xml><?xml version="1.0" encoding="utf-8"?>
<sst xmlns="http://schemas.openxmlformats.org/spreadsheetml/2006/main" count="79" uniqueCount="40">
  <si>
    <t>GRANDE ENTREPRISE AU SENS DE L'ONSS</t>
  </si>
  <si>
    <t>4530  Précompte professionnel retenu</t>
  </si>
  <si>
    <t>6202  Rémunérations et avantages sociaux - Employés</t>
  </si>
  <si>
    <t xml:space="preserve">Cotisations ONSS trimestre 1/2020 : </t>
  </si>
  <si>
    <t xml:space="preserve">Cotisations ONSS trimestre 2/2020 : </t>
  </si>
  <si>
    <t>(5)</t>
  </si>
  <si>
    <t>(1)</t>
  </si>
  <si>
    <t xml:space="preserve">Cotisations ONSS trimestre 3/2020 : </t>
  </si>
  <si>
    <t>(10)</t>
  </si>
  <si>
    <t>(6)</t>
  </si>
  <si>
    <t xml:space="preserve">Cotisations ONSS trimestre 4/2020 : </t>
  </si>
  <si>
    <t>(15)</t>
  </si>
  <si>
    <t>(11)</t>
  </si>
  <si>
    <t>Rémunérations de janvier 2021</t>
  </si>
  <si>
    <t>REMUN. BRUTES</t>
  </si>
  <si>
    <t>RETENUES SOCIALES</t>
  </si>
  <si>
    <t>PREC. PROFES.</t>
  </si>
  <si>
    <t>COTIS. PATR. ASS. SOC.</t>
  </si>
  <si>
    <t>454  ONSS</t>
  </si>
  <si>
    <t>6203 Rémunérations et avantages sociaux - Ouvriers</t>
  </si>
  <si>
    <t>Ouvrier</t>
  </si>
  <si>
    <t>(4)</t>
  </si>
  <si>
    <t>Employé</t>
  </si>
  <si>
    <t>(9)</t>
  </si>
  <si>
    <t>(2)</t>
  </si>
  <si>
    <t>Total :</t>
  </si>
  <si>
    <t>(14)</t>
  </si>
  <si>
    <t>(16)</t>
  </si>
  <si>
    <t>(7)</t>
  </si>
  <si>
    <t>Rémunérations de février 2021</t>
  </si>
  <si>
    <t>(12)</t>
  </si>
  <si>
    <t>621  Cotisations patronales d'assurances sociales</t>
  </si>
  <si>
    <t>Rémunérations de mars 2021</t>
  </si>
  <si>
    <t>455  Rémunérations</t>
  </si>
  <si>
    <t>5500  Banque Compte Courant</t>
  </si>
  <si>
    <t>(3)</t>
  </si>
  <si>
    <t>(8)</t>
  </si>
  <si>
    <t>(0)</t>
  </si>
  <si>
    <t>(13)</t>
  </si>
  <si>
    <t>Outil développé par Alex Di Nicola - 5E1 - AS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</si>
</sst>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0" fillId="0" borderId="0" xfId="0" quotePrefix="1" applyAlignment="1">
      <alignment horizontal="right"/>
    </xf>
    <xf numFmtId="8" fontId="0" fillId="0" borderId="2" xfId="0" applyNumberFormat="1" applyBorder="1"/>
    <xf numFmtId="8" fontId="0" fillId="0" borderId="0" xfId="0" applyNumberFormat="1"/>
    <xf numFmtId="0" fontId="0" fillId="0" borderId="0" xfId="0" quotePrefix="1"/>
    <xf numFmtId="8" fontId="0" fillId="0" borderId="3" xfId="0" applyNumberFormat="1" applyBorder="1"/>
    <xf numFmtId="0" fontId="0" fillId="0" borderId="3" xfId="0" applyBorder="1"/>
    <xf numFmtId="0" fontId="4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center" wrapText="1"/>
    </xf>
    <xf numFmtId="8" fontId="6" fillId="0" borderId="8" xfId="0" applyNumberFormat="1" applyFont="1" applyBorder="1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0" fontId="6" fillId="3" borderId="10" xfId="0" applyFont="1" applyFill="1" applyBorder="1" applyAlignment="1">
      <alignment horizontal="justify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0" fontId="7" fillId="3" borderId="12" xfId="0" applyFont="1" applyFill="1" applyBorder="1" applyAlignment="1">
      <alignment horizontal="left" vertical="center" wrapText="1"/>
    </xf>
    <xf numFmtId="8" fontId="7" fillId="0" borderId="13" xfId="0" applyNumberFormat="1" applyFont="1" applyBorder="1" applyAlignment="1">
      <alignment horizontal="right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0" quotePrefix="1" applyFont="1"/>
    <xf numFmtId="164" fontId="0" fillId="2" borderId="0" xfId="0" applyNumberFormat="1" applyFill="1" applyProtection="1">
      <protection locked="0"/>
    </xf>
    <xf numFmtId="8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8" fontId="6" fillId="2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0" zoomScaleNormal="80" zoomScaleSheetLayoutView="100" workbookViewId="0">
      <selection activeCell="H14" sqref="H14"/>
    </sheetView>
  </sheetViews>
  <sheetFormatPr baseColWidth="10" defaultRowHeight="15" x14ac:dyDescent="0.25"/>
  <cols>
    <col min="5" max="5" width="14.140625" customWidth="1"/>
    <col min="6" max="6" width="10.7109375" customWidth="1"/>
    <col min="7" max="7" width="5.140625" customWidth="1"/>
    <col min="8" max="9" width="15.7109375" customWidth="1"/>
    <col min="10" max="10" width="5.5703125" customWidth="1"/>
    <col min="11" max="11" width="4.5703125" customWidth="1"/>
    <col min="12" max="13" width="15.7109375" customWidth="1"/>
    <col min="14" max="14" width="5.85546875" customWidth="1"/>
  </cols>
  <sheetData>
    <row r="1" spans="1:14" ht="16.5" customHeight="1" x14ac:dyDescent="0.3">
      <c r="A1" s="1" t="s">
        <v>0</v>
      </c>
      <c r="B1" s="2"/>
      <c r="C1" s="2"/>
      <c r="D1" s="2"/>
    </row>
    <row r="2" spans="1:14" ht="16.5" customHeight="1" x14ac:dyDescent="0.25">
      <c r="H2" s="3" t="s">
        <v>1</v>
      </c>
      <c r="I2" s="3"/>
      <c r="J2" s="4"/>
      <c r="L2" s="3" t="s">
        <v>2</v>
      </c>
      <c r="M2" s="3"/>
    </row>
    <row r="3" spans="1:14" ht="16.5" customHeight="1" thickBot="1" x14ac:dyDescent="0.3">
      <c r="A3" t="s">
        <v>3</v>
      </c>
      <c r="D3" s="32">
        <v>6500</v>
      </c>
      <c r="H3" s="5"/>
      <c r="I3" s="5"/>
      <c r="J3" s="6"/>
      <c r="L3" s="5"/>
      <c r="M3" s="5"/>
    </row>
    <row r="4" spans="1:14" ht="16.5" customHeight="1" x14ac:dyDescent="0.25">
      <c r="A4" t="s">
        <v>4</v>
      </c>
      <c r="D4" s="7">
        <v>6800</v>
      </c>
      <c r="G4" s="8" t="s">
        <v>5</v>
      </c>
      <c r="H4" s="9">
        <f>I4</f>
        <v>1822.2622809999998</v>
      </c>
      <c r="I4" s="10">
        <f>D15</f>
        <v>1822.2622809999998</v>
      </c>
      <c r="J4" s="11" t="s">
        <v>6</v>
      </c>
      <c r="K4" s="8" t="s">
        <v>6</v>
      </c>
      <c r="L4" s="9">
        <f>B14</f>
        <v>3875</v>
      </c>
      <c r="M4" s="10"/>
      <c r="N4" s="11"/>
    </row>
    <row r="5" spans="1:14" ht="16.5" customHeight="1" x14ac:dyDescent="0.25">
      <c r="A5" t="s">
        <v>7</v>
      </c>
      <c r="D5" s="7">
        <v>6700</v>
      </c>
      <c r="G5" s="8" t="s">
        <v>8</v>
      </c>
      <c r="H5" s="12">
        <f>D23</f>
        <v>1942.5004409999997</v>
      </c>
      <c r="I5" s="10">
        <f>D23</f>
        <v>1942.5004409999997</v>
      </c>
      <c r="J5" s="11" t="s">
        <v>9</v>
      </c>
      <c r="K5" s="8" t="s">
        <v>9</v>
      </c>
      <c r="L5" s="12">
        <f>B22</f>
        <v>3875</v>
      </c>
    </row>
    <row r="6" spans="1:14" ht="16.5" customHeight="1" x14ac:dyDescent="0.25">
      <c r="A6" t="s">
        <v>10</v>
      </c>
      <c r="D6" s="7">
        <v>7100</v>
      </c>
      <c r="G6" s="8" t="s">
        <v>11</v>
      </c>
      <c r="H6" s="12">
        <f>I6</f>
        <v>1885.3873149999997</v>
      </c>
      <c r="I6" s="10">
        <f>D31</f>
        <v>1885.3873149999997</v>
      </c>
      <c r="J6" s="11" t="s">
        <v>12</v>
      </c>
      <c r="K6" s="8" t="s">
        <v>12</v>
      </c>
      <c r="L6" s="12">
        <f>B30</f>
        <v>3875</v>
      </c>
    </row>
    <row r="7" spans="1:14" ht="16.5" customHeight="1" x14ac:dyDescent="0.25">
      <c r="D7" s="7"/>
      <c r="H7" s="13"/>
      <c r="L7" s="13"/>
    </row>
    <row r="8" spans="1:14" ht="16.5" customHeight="1" x14ac:dyDescent="0.25"/>
    <row r="9" spans="1:14" ht="16.5" customHeight="1" x14ac:dyDescent="0.25">
      <c r="A9" s="14" t="s">
        <v>13</v>
      </c>
    </row>
    <row r="10" spans="1:14" ht="16.5" customHeight="1" thickBot="1" x14ac:dyDescent="0.3"/>
    <row r="11" spans="1:14" ht="16.5" customHeight="1" thickTop="1" x14ac:dyDescent="0.25">
      <c r="B11" s="15" t="s">
        <v>14</v>
      </c>
      <c r="C11" s="15" t="s">
        <v>15</v>
      </c>
      <c r="D11" s="15" t="s">
        <v>16</v>
      </c>
      <c r="E11" s="15" t="s">
        <v>17</v>
      </c>
      <c r="H11" s="3" t="s">
        <v>18</v>
      </c>
      <c r="I11" s="3"/>
      <c r="J11" s="4"/>
      <c r="L11" s="3" t="s">
        <v>19</v>
      </c>
      <c r="M11" s="3"/>
    </row>
    <row r="12" spans="1:14" ht="16.5" customHeight="1" thickBot="1" x14ac:dyDescent="0.3">
      <c r="A12" s="16"/>
      <c r="B12" s="17"/>
      <c r="C12" s="17"/>
      <c r="D12" s="17"/>
      <c r="E12" s="17"/>
      <c r="H12" s="5"/>
      <c r="I12" s="5"/>
      <c r="J12" s="6"/>
      <c r="L12" s="5"/>
      <c r="M12" s="5"/>
    </row>
    <row r="13" spans="1:14" ht="16.5" customHeight="1" thickTop="1" thickBot="1" x14ac:dyDescent="0.3">
      <c r="A13" s="18" t="s">
        <v>20</v>
      </c>
      <c r="B13" s="33">
        <v>2140</v>
      </c>
      <c r="C13" s="19">
        <f>B13*13.07%*108%</f>
        <v>302.07384000000008</v>
      </c>
      <c r="D13" s="20">
        <f>(B13-C13)*35%</f>
        <v>643.27415599999995</v>
      </c>
      <c r="E13" s="20">
        <f>B13*108%*30.97%</f>
        <v>715.77864</v>
      </c>
      <c r="G13" s="8" t="s">
        <v>21</v>
      </c>
      <c r="H13" s="21">
        <f>D3*30%</f>
        <v>1950</v>
      </c>
      <c r="I13" s="10">
        <f>C15</f>
        <v>808.53634000000011</v>
      </c>
      <c r="J13" s="11" t="s">
        <v>6</v>
      </c>
      <c r="K13" s="8" t="s">
        <v>6</v>
      </c>
      <c r="L13" s="9">
        <f>B13</f>
        <v>2140</v>
      </c>
      <c r="M13" s="10"/>
      <c r="N13" s="11"/>
    </row>
    <row r="14" spans="1:14" ht="16.5" customHeight="1" thickBot="1" x14ac:dyDescent="0.3">
      <c r="A14" s="22" t="s">
        <v>22</v>
      </c>
      <c r="B14" s="34">
        <v>3875</v>
      </c>
      <c r="C14" s="23">
        <f>B14*13.07%</f>
        <v>506.46250000000003</v>
      </c>
      <c r="D14" s="20">
        <f>(B14-C14)*35%</f>
        <v>1178.9881249999999</v>
      </c>
      <c r="E14" s="24">
        <f>B14*25.4%</f>
        <v>984.25</v>
      </c>
      <c r="G14" s="8" t="s">
        <v>23</v>
      </c>
      <c r="H14" s="25">
        <f>D3*30%</f>
        <v>1950</v>
      </c>
      <c r="I14" s="10">
        <f>E15</f>
        <v>1700.02864</v>
      </c>
      <c r="J14" s="11" t="s">
        <v>24</v>
      </c>
      <c r="K14" s="8" t="s">
        <v>9</v>
      </c>
      <c r="L14" s="12">
        <f>B21</f>
        <v>2540</v>
      </c>
    </row>
    <row r="15" spans="1:14" ht="16.5" customHeight="1" thickBot="1" x14ac:dyDescent="0.3">
      <c r="A15" s="26" t="s">
        <v>25</v>
      </c>
      <c r="B15" s="27">
        <f>B13+B14</f>
        <v>6015</v>
      </c>
      <c r="C15" s="28">
        <f t="shared" ref="C15:E15" si="0">C13+C14</f>
        <v>808.53634000000011</v>
      </c>
      <c r="D15" s="28">
        <f t="shared" si="0"/>
        <v>1822.2622809999998</v>
      </c>
      <c r="E15" s="28">
        <f t="shared" si="0"/>
        <v>1700.02864</v>
      </c>
      <c r="G15" s="8" t="s">
        <v>26</v>
      </c>
      <c r="H15" s="25">
        <f>D3*25%</f>
        <v>1625</v>
      </c>
      <c r="I15" s="10">
        <f>C23</f>
        <v>864.99874</v>
      </c>
      <c r="J15" s="11" t="s">
        <v>9</v>
      </c>
      <c r="K15" s="8" t="s">
        <v>12</v>
      </c>
      <c r="L15" s="12">
        <f>B29</f>
        <v>2350</v>
      </c>
    </row>
    <row r="16" spans="1:14" ht="16.5" customHeight="1" thickTop="1" x14ac:dyDescent="0.25">
      <c r="G16" s="8" t="s">
        <v>27</v>
      </c>
      <c r="H16" s="12">
        <f>SUM(I13:I18)-SUM(H13:H15)</f>
        <v>2290.830460000001</v>
      </c>
      <c r="I16" s="10">
        <f>E23</f>
        <v>1833.8190399999999</v>
      </c>
      <c r="J16" s="11" t="s">
        <v>28</v>
      </c>
      <c r="L16" s="13"/>
    </row>
    <row r="17" spans="1:14" ht="16.5" customHeight="1" x14ac:dyDescent="0.25">
      <c r="A17" s="14" t="s">
        <v>29</v>
      </c>
      <c r="H17" s="13"/>
      <c r="I17" s="10">
        <f>C31</f>
        <v>838.17910000000006</v>
      </c>
      <c r="J17" s="11" t="s">
        <v>12</v>
      </c>
    </row>
    <row r="18" spans="1:14" ht="16.5" customHeight="1" thickBot="1" x14ac:dyDescent="0.3">
      <c r="H18" s="13"/>
      <c r="I18" s="10">
        <f>E31</f>
        <v>1770.2685999999999</v>
      </c>
      <c r="J18" s="11" t="s">
        <v>30</v>
      </c>
    </row>
    <row r="19" spans="1:14" ht="16.5" customHeight="1" thickTop="1" x14ac:dyDescent="0.25">
      <c r="B19" s="15" t="s">
        <v>14</v>
      </c>
      <c r="C19" s="15" t="s">
        <v>15</v>
      </c>
      <c r="D19" s="15" t="s">
        <v>16</v>
      </c>
      <c r="E19" s="15" t="s">
        <v>17</v>
      </c>
      <c r="H19" s="13"/>
      <c r="I19" s="10"/>
      <c r="L19" s="3" t="s">
        <v>31</v>
      </c>
      <c r="M19" s="3"/>
    </row>
    <row r="20" spans="1:14" ht="16.5" customHeight="1" thickBot="1" x14ac:dyDescent="0.3">
      <c r="A20" s="29"/>
      <c r="B20" s="17"/>
      <c r="C20" s="17"/>
      <c r="D20" s="17"/>
      <c r="E20" s="17"/>
      <c r="H20" s="13"/>
      <c r="L20" s="5"/>
      <c r="M20" s="5"/>
    </row>
    <row r="21" spans="1:14" ht="16.5" customHeight="1" thickTop="1" thickBot="1" x14ac:dyDescent="0.3">
      <c r="A21" s="18" t="s">
        <v>20</v>
      </c>
      <c r="B21" s="33">
        <v>2540</v>
      </c>
      <c r="C21" s="19">
        <f>B21*13.07%*108%</f>
        <v>358.53624000000002</v>
      </c>
      <c r="D21" s="20">
        <f>(B21-C21)*35%</f>
        <v>763.51231599999994</v>
      </c>
      <c r="E21" s="20">
        <f>B21*108%*30.97%</f>
        <v>849.56903999999997</v>
      </c>
      <c r="H21" s="13"/>
      <c r="K21" s="8" t="s">
        <v>24</v>
      </c>
      <c r="L21" s="9">
        <f>E15</f>
        <v>1700.02864</v>
      </c>
    </row>
    <row r="22" spans="1:14" ht="16.5" customHeight="1" thickBot="1" x14ac:dyDescent="0.3">
      <c r="A22" s="22" t="s">
        <v>22</v>
      </c>
      <c r="B22" s="34">
        <v>3875</v>
      </c>
      <c r="C22" s="23">
        <f>B22*13.07%</f>
        <v>506.46250000000003</v>
      </c>
      <c r="D22" s="20">
        <f>(B22-C22)*35%</f>
        <v>1178.9881249999999</v>
      </c>
      <c r="E22" s="24">
        <f>B22*25.4%</f>
        <v>984.25</v>
      </c>
      <c r="H22" s="13"/>
      <c r="K22" s="8" t="s">
        <v>28</v>
      </c>
      <c r="L22" s="12">
        <f>E23</f>
        <v>1833.8190399999999</v>
      </c>
    </row>
    <row r="23" spans="1:14" ht="16.5" customHeight="1" thickBot="1" x14ac:dyDescent="0.3">
      <c r="A23" s="26" t="s">
        <v>25</v>
      </c>
      <c r="B23" s="27">
        <f>B21+B22</f>
        <v>6415</v>
      </c>
      <c r="C23" s="28">
        <f t="shared" ref="C23:E23" si="1">C21+C22</f>
        <v>864.99874</v>
      </c>
      <c r="D23" s="28">
        <f t="shared" si="1"/>
        <v>1942.5004409999997</v>
      </c>
      <c r="E23" s="28">
        <f t="shared" si="1"/>
        <v>1833.8190399999999</v>
      </c>
      <c r="H23" s="13"/>
      <c r="K23" s="8" t="s">
        <v>30</v>
      </c>
      <c r="L23" s="12">
        <f>E31</f>
        <v>1770.2685999999999</v>
      </c>
    </row>
    <row r="24" spans="1:14" ht="16.5" customHeight="1" thickTop="1" x14ac:dyDescent="0.25">
      <c r="L24" s="13"/>
    </row>
    <row r="25" spans="1:14" ht="16.5" customHeight="1" x14ac:dyDescent="0.25">
      <c r="A25" s="14" t="s">
        <v>32</v>
      </c>
    </row>
    <row r="26" spans="1:14" ht="16.5" customHeight="1" thickBot="1" x14ac:dyDescent="0.3"/>
    <row r="27" spans="1:14" ht="16.5" customHeight="1" thickTop="1" x14ac:dyDescent="0.25">
      <c r="B27" s="15" t="s">
        <v>14</v>
      </c>
      <c r="C27" s="15" t="s">
        <v>15</v>
      </c>
      <c r="D27" s="15" t="s">
        <v>16</v>
      </c>
      <c r="E27" s="15" t="s">
        <v>17</v>
      </c>
      <c r="H27" s="3" t="s">
        <v>33</v>
      </c>
      <c r="I27" s="3"/>
      <c r="J27" s="4"/>
    </row>
    <row r="28" spans="1:14" ht="16.5" customHeight="1" thickBot="1" x14ac:dyDescent="0.3">
      <c r="A28" s="29"/>
      <c r="B28" s="17"/>
      <c r="C28" s="17"/>
      <c r="D28" s="17"/>
      <c r="E28" s="17"/>
      <c r="H28" s="5"/>
      <c r="I28" s="5"/>
      <c r="J28" s="6"/>
      <c r="L28" s="3" t="s">
        <v>34</v>
      </c>
      <c r="M28" s="3"/>
    </row>
    <row r="29" spans="1:14" ht="16.5" customHeight="1" thickTop="1" thickBot="1" x14ac:dyDescent="0.3">
      <c r="A29" s="18" t="s">
        <v>20</v>
      </c>
      <c r="B29" s="33">
        <v>2350</v>
      </c>
      <c r="C29" s="19">
        <f>B29*13.07%*108%</f>
        <v>331.71660000000008</v>
      </c>
      <c r="D29" s="20">
        <f>(B29-C29)*35%</f>
        <v>706.39918999999986</v>
      </c>
      <c r="E29" s="20">
        <f>B29*108%*30.97%</f>
        <v>786.01859999999999</v>
      </c>
      <c r="G29" s="8" t="s">
        <v>35</v>
      </c>
      <c r="H29" s="9">
        <f>I29</f>
        <v>3384.2013789999996</v>
      </c>
      <c r="I29" s="10">
        <f>B15-C15-D15</f>
        <v>3384.2013789999996</v>
      </c>
      <c r="J29" s="11" t="s">
        <v>6</v>
      </c>
      <c r="L29" s="5"/>
      <c r="M29" s="5"/>
    </row>
    <row r="30" spans="1:14" ht="16.5" customHeight="1" thickBot="1" x14ac:dyDescent="0.3">
      <c r="A30" s="22" t="s">
        <v>22</v>
      </c>
      <c r="B30" s="34">
        <v>3875</v>
      </c>
      <c r="C30" s="23">
        <f>B30*13.07%</f>
        <v>506.46250000000003</v>
      </c>
      <c r="D30" s="20">
        <f>(B30-C30)*35%</f>
        <v>1178.9881249999999</v>
      </c>
      <c r="E30" s="24">
        <f>B30*25.4%</f>
        <v>984.25</v>
      </c>
      <c r="G30" s="8" t="s">
        <v>36</v>
      </c>
      <c r="H30" s="12">
        <f>I30</f>
        <v>3607.5008190000003</v>
      </c>
      <c r="I30" s="10">
        <f>B23-C23-D23</f>
        <v>3607.5008190000003</v>
      </c>
      <c r="J30" s="11" t="s">
        <v>9</v>
      </c>
      <c r="K30" s="8" t="s">
        <v>37</v>
      </c>
      <c r="L30" s="21">
        <v>55000</v>
      </c>
      <c r="M30" s="10">
        <f>H29</f>
        <v>3384.2013789999996</v>
      </c>
      <c r="N30" s="11" t="s">
        <v>35</v>
      </c>
    </row>
    <row r="31" spans="1:14" ht="16.5" customHeight="1" thickBot="1" x14ac:dyDescent="0.3">
      <c r="A31" s="26" t="s">
        <v>25</v>
      </c>
      <c r="B31" s="27">
        <f>B29+B30</f>
        <v>6225</v>
      </c>
      <c r="C31" s="28">
        <f t="shared" ref="C31:E31" si="2">C29+C30</f>
        <v>838.17910000000006</v>
      </c>
      <c r="D31" s="28">
        <f t="shared" si="2"/>
        <v>1885.3873149999997</v>
      </c>
      <c r="E31" s="28">
        <f t="shared" si="2"/>
        <v>1770.2685999999999</v>
      </c>
      <c r="G31" s="8" t="s">
        <v>38</v>
      </c>
      <c r="H31" s="12">
        <f>I31</f>
        <v>3501.4335849999998</v>
      </c>
      <c r="I31" s="10">
        <f>B31-C31-D31</f>
        <v>3501.4335849999998</v>
      </c>
      <c r="J31" s="11" t="s">
        <v>12</v>
      </c>
      <c r="L31" s="13"/>
      <c r="M31" s="7">
        <f>D3*30%</f>
        <v>1950</v>
      </c>
      <c r="N31" s="11" t="s">
        <v>21</v>
      </c>
    </row>
    <row r="32" spans="1:14" ht="16.5" customHeight="1" thickTop="1" x14ac:dyDescent="0.25">
      <c r="H32" s="13"/>
      <c r="L32" s="13"/>
      <c r="M32" s="10">
        <f>H4</f>
        <v>1822.2622809999998</v>
      </c>
      <c r="N32" s="11" t="s">
        <v>5</v>
      </c>
    </row>
    <row r="33" spans="1:14" ht="16.5" customHeight="1" x14ac:dyDescent="0.25">
      <c r="A33" s="30"/>
      <c r="L33" s="13"/>
      <c r="M33" s="10">
        <f>H30</f>
        <v>3607.5008190000003</v>
      </c>
      <c r="N33" s="11" t="s">
        <v>36</v>
      </c>
    </row>
    <row r="34" spans="1:14" ht="16.5" customHeight="1" x14ac:dyDescent="0.25">
      <c r="A34" s="30"/>
      <c r="L34" s="13"/>
      <c r="M34" s="7">
        <f>D3*30%</f>
        <v>1950</v>
      </c>
      <c r="N34" s="11" t="s">
        <v>23</v>
      </c>
    </row>
    <row r="35" spans="1:14" ht="16.5" customHeight="1" x14ac:dyDescent="0.25">
      <c r="A35" s="30" t="s">
        <v>39</v>
      </c>
      <c r="L35" s="13"/>
      <c r="M35" s="10">
        <f>D23</f>
        <v>1942.5004409999997</v>
      </c>
      <c r="N35" s="11" t="s">
        <v>8</v>
      </c>
    </row>
    <row r="36" spans="1:14" ht="16.5" customHeight="1" x14ac:dyDescent="0.25">
      <c r="A36" s="31"/>
      <c r="L36" s="13"/>
      <c r="M36" s="10">
        <f>H31</f>
        <v>3501.4335849999998</v>
      </c>
      <c r="N36" s="11" t="s">
        <v>38</v>
      </c>
    </row>
    <row r="37" spans="1:14" ht="16.5" customHeight="1" x14ac:dyDescent="0.25">
      <c r="A37" s="31"/>
      <c r="L37" s="13"/>
      <c r="M37" s="7">
        <f>D3*25%</f>
        <v>1625</v>
      </c>
      <c r="N37" s="11" t="s">
        <v>26</v>
      </c>
    </row>
    <row r="38" spans="1:14" ht="16.5" customHeight="1" x14ac:dyDescent="0.25">
      <c r="L38" s="13"/>
      <c r="M38" s="10">
        <f>H6</f>
        <v>1885.3873149999997</v>
      </c>
      <c r="N38" s="11" t="s">
        <v>11</v>
      </c>
    </row>
    <row r="39" spans="1:14" ht="16.5" customHeight="1" x14ac:dyDescent="0.25">
      <c r="L39" s="13"/>
      <c r="M39" s="10">
        <f>H16</f>
        <v>2290.830460000001</v>
      </c>
      <c r="N39" s="11" t="s">
        <v>27</v>
      </c>
    </row>
    <row r="40" spans="1:14" ht="16.5" customHeight="1" x14ac:dyDescent="0.25">
      <c r="L40" s="13"/>
    </row>
    <row r="41" spans="1:14" ht="16.5" customHeight="1" x14ac:dyDescent="0.25">
      <c r="L41" s="13"/>
    </row>
    <row r="42" spans="1:14" ht="16.5" customHeight="1" x14ac:dyDescent="0.25"/>
    <row r="43" spans="1:14" ht="16.5" customHeight="1" x14ac:dyDescent="0.25"/>
    <row r="44" spans="1:14" ht="16.5" customHeight="1" x14ac:dyDescent="0.25"/>
    <row r="45" spans="1:14" ht="16.5" customHeight="1" x14ac:dyDescent="0.25"/>
    <row r="46" spans="1:14" ht="16.5" customHeight="1" x14ac:dyDescent="0.25"/>
  </sheetData>
  <sheetProtection password="C686" sheet="1" formatCells="0" formatColumns="0" formatRows="0" insertColumns="0" insertRows="0" insertHyperlinks="0" deleteColumns="0" deleteRows="0" sort="0" autoFilter="0" pivotTables="0"/>
  <mergeCells count="19">
    <mergeCell ref="L28:M29"/>
    <mergeCell ref="B19:B20"/>
    <mergeCell ref="C19:C20"/>
    <mergeCell ref="D19:D20"/>
    <mergeCell ref="E19:E20"/>
    <mergeCell ref="L19:M20"/>
    <mergeCell ref="B27:B28"/>
    <mergeCell ref="C27:C28"/>
    <mergeCell ref="D27:D28"/>
    <mergeCell ref="E27:E28"/>
    <mergeCell ref="H27:I28"/>
    <mergeCell ref="H2:I3"/>
    <mergeCell ref="L2:M3"/>
    <mergeCell ref="B11:B12"/>
    <mergeCell ref="C11:C12"/>
    <mergeCell ref="D11:D12"/>
    <mergeCell ref="E11:E12"/>
    <mergeCell ref="H11:I12"/>
    <mergeCell ref="L11:M12"/>
  </mergeCells>
  <pageMargins left="0.51181102362204722" right="0.5118110236220472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GRANDE ENTREPRISE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2021-05-06T05:12:44Z</dcterms:created>
  <dcterms:modified xsi:type="dcterms:W3CDTF">2021-05-06T05:15:43Z</dcterms:modified>
</cp:coreProperties>
</file>